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36435" windowHeight="15150"/>
  </bookViews>
  <sheets>
    <sheet name="рекомендации" sheetId="1" r:id="rId1"/>
    <sheet name="Лист2" sheetId="5" r:id="rId2"/>
  </sheets>
  <calcPr calcId="145621"/>
</workbook>
</file>

<file path=xl/calcChain.xml><?xml version="1.0" encoding="utf-8"?>
<calcChain xmlns="http://schemas.openxmlformats.org/spreadsheetml/2006/main">
  <c r="B21" i="5" l="1"/>
  <c r="D11" i="5"/>
  <c r="D10" i="5"/>
  <c r="D9" i="5"/>
  <c r="D8" i="5"/>
  <c r="D7" i="5"/>
  <c r="D6" i="5"/>
  <c r="D5" i="5"/>
  <c r="D4" i="5"/>
  <c r="D3" i="5"/>
  <c r="D2" i="5"/>
  <c r="C2" i="5"/>
  <c r="E9" i="5" l="1"/>
  <c r="F9" i="5" s="1"/>
  <c r="G9" i="5" s="1"/>
  <c r="H9" i="5" s="1"/>
  <c r="E10" i="5"/>
  <c r="F10" i="5" s="1"/>
  <c r="G10" i="5" s="1"/>
  <c r="H10" i="5" s="1"/>
  <c r="E11" i="5"/>
  <c r="F11" i="5" s="1"/>
  <c r="G11" i="5" s="1"/>
  <c r="H11" i="5" s="1"/>
  <c r="E3" i="5"/>
  <c r="F3" i="5" s="1"/>
  <c r="G3" i="5" s="1"/>
  <c r="H3" i="5" s="1"/>
  <c r="E7" i="5"/>
  <c r="F7" i="5" s="1"/>
  <c r="G7" i="5" s="1"/>
  <c r="H7" i="5" s="1"/>
  <c r="E5" i="5"/>
  <c r="F5" i="5" s="1"/>
  <c r="G5" i="5" s="1"/>
  <c r="H5" i="5" s="1"/>
  <c r="E6" i="5"/>
  <c r="F6" i="5" s="1"/>
  <c r="G6" i="5" s="1"/>
  <c r="H6" i="5" s="1"/>
  <c r="E8" i="5"/>
  <c r="F8" i="5" s="1"/>
  <c r="G8" i="5" s="1"/>
  <c r="H8" i="5" s="1"/>
  <c r="E4" i="5"/>
  <c r="F4" i="5" s="1"/>
  <c r="G4" i="5" s="1"/>
  <c r="H4" i="5" s="1"/>
  <c r="E2" i="5"/>
  <c r="F2" i="5" s="1"/>
  <c r="G2" i="5" s="1"/>
  <c r="H2" i="5" s="1"/>
  <c r="A58" i="1"/>
  <c r="B131" i="1"/>
  <c r="B126" i="1"/>
  <c r="B121" i="1"/>
  <c r="B117" i="1"/>
  <c r="B112" i="1"/>
  <c r="B107" i="1"/>
  <c r="B102" i="1"/>
  <c r="A99" i="1"/>
  <c r="A24" i="1" l="1"/>
  <c r="A28" i="1"/>
  <c r="A26" i="1"/>
  <c r="A25" i="1"/>
  <c r="A27" i="1"/>
  <c r="A31" i="1"/>
  <c r="A23" i="1"/>
  <c r="A22" i="1"/>
  <c r="A29" i="1"/>
  <c r="A30" i="1"/>
  <c r="A183" i="1"/>
  <c r="A49" i="1"/>
  <c r="A185" i="1" l="1"/>
  <c r="A51" i="1"/>
  <c r="A184" i="1"/>
  <c r="A50" i="1"/>
  <c r="A201" i="1" l="1"/>
  <c r="A67" i="1"/>
  <c r="A180" i="1"/>
  <c r="A66" i="1"/>
  <c r="A65" i="1"/>
  <c r="A64" i="1"/>
  <c r="A63" i="1"/>
  <c r="A62" i="1"/>
  <c r="A61" i="1"/>
  <c r="A59" i="1"/>
  <c r="A56" i="1"/>
  <c r="A55" i="1"/>
  <c r="A54" i="1"/>
  <c r="A53" i="1"/>
  <c r="A52" i="1"/>
  <c r="A146" i="1"/>
  <c r="A144" i="1"/>
  <c r="A57" i="1" l="1"/>
  <c r="A60" i="1"/>
  <c r="A178" i="1"/>
  <c r="A200" i="1"/>
  <c r="A176" i="1"/>
  <c r="A199" i="1"/>
  <c r="A174" i="1"/>
  <c r="A198" i="1"/>
  <c r="A172" i="1"/>
  <c r="A197" i="1"/>
  <c r="A170" i="1"/>
  <c r="A196" i="1"/>
  <c r="A168" i="1"/>
  <c r="A195" i="1"/>
  <c r="A166" i="1"/>
  <c r="A194" i="1"/>
  <c r="A164" i="1"/>
  <c r="A193" i="1"/>
  <c r="A162" i="1"/>
  <c r="A192" i="1"/>
  <c r="A160" i="1"/>
  <c r="A191" i="1"/>
  <c r="A158" i="1"/>
  <c r="A190" i="1"/>
  <c r="A156" i="1"/>
  <c r="A189" i="1"/>
  <c r="A154" i="1"/>
  <c r="A188" i="1"/>
  <c r="A152" i="1"/>
  <c r="A187" i="1"/>
  <c r="A148" i="1"/>
  <c r="A186" i="1"/>
  <c r="A142" i="1" l="1"/>
</calcChain>
</file>

<file path=xl/sharedStrings.xml><?xml version="1.0" encoding="utf-8"?>
<sst xmlns="http://schemas.openxmlformats.org/spreadsheetml/2006/main" count="84" uniqueCount="80">
  <si>
    <t xml:space="preserve">Боль </t>
  </si>
  <si>
    <t>Нет</t>
  </si>
  <si>
    <t>Слабая, нет ограничения в любительском спорте</t>
  </si>
  <si>
    <t>Умеренная, ограничения в любительском спорте.</t>
  </si>
  <si>
    <t>Сильная, ограничения в повседневной активности.</t>
  </si>
  <si>
    <t>Тугоподвижность</t>
  </si>
  <si>
    <t>Слабая, не мешает любительскому спорту.</t>
  </si>
  <si>
    <t>Умеренная, нет ограничения повседневной активности.</t>
  </si>
  <si>
    <t>Сильная, ограничение повседневной активности.</t>
  </si>
  <si>
    <t>Снижение силы задних мышц голени (субъективная оценка)</t>
  </si>
  <si>
    <t>Слабое, не мешает любительскому спорту.</t>
  </si>
  <si>
    <t>Умеренное, нет ограничения повседневной активности.</t>
  </si>
  <si>
    <t>Сильное, ограничение повседневной активности.</t>
  </si>
  <si>
    <t>Ограничения в подборе обуви</t>
  </si>
  <si>
    <t>Нет.</t>
  </si>
  <si>
    <t>Слабые, практически вся обувь подходит.</t>
  </si>
  <si>
    <t>Умеренные, невозможно носить только модную обувь</t>
  </si>
  <si>
    <t>Различия в амплитуде движений с контрлатеральным суставом</t>
  </si>
  <si>
    <t>Норма (≤5 градусов)</t>
  </si>
  <si>
    <t>Слабое (6-10 градусов)</t>
  </si>
  <si>
    <t>Умеренное (11-15 градусов)</t>
  </si>
  <si>
    <t>Сильное (16 и более градусов)</t>
  </si>
  <si>
    <t>Субъективный результат</t>
  </si>
  <si>
    <t>Вполне удовлетворен</t>
  </si>
  <si>
    <t>Почти удовлетворен, с малыми претензиями.</t>
  </si>
  <si>
    <t>Почти удовлетворен, с большими претензиями.</t>
  </si>
  <si>
    <t>Неудовлетворен.</t>
  </si>
  <si>
    <t>Отличная</t>
  </si>
  <si>
    <t>Хорошая</t>
  </si>
  <si>
    <t>Удовлетворительная</t>
  </si>
  <si>
    <t>Плохая</t>
  </si>
  <si>
    <t>Шкала оценки результатов лечения пациентов с разрывами ахиллова сухожилия (Leppilahti и соавторы, 1998).</t>
  </si>
  <si>
    <t>мышечная сила (объективная оценка)</t>
  </si>
  <si>
    <t>ФИО</t>
  </si>
  <si>
    <r>
      <t xml:space="preserve">Максимально возможный результат </t>
    </r>
    <r>
      <rPr>
        <sz val="12"/>
        <color theme="1"/>
        <rFont val="Times New Roman"/>
        <family val="1"/>
        <charset val="204"/>
      </rPr>
      <t>100 баллов. 90-100 баллов- отличный результат, 75-89- хороший, 60-74- удовлетворительный, менее 60 баллов- неудовлетворительный.</t>
    </r>
  </si>
  <si>
    <t>ФИО:</t>
  </si>
  <si>
    <t>Год рождения:</t>
  </si>
  <si>
    <t>Столбец1</t>
  </si>
  <si>
    <t>знач</t>
  </si>
  <si>
    <t>Анамнез:</t>
  </si>
  <si>
    <t>Сопутствующие заболевания:</t>
  </si>
  <si>
    <t>Перенесенные операции:</t>
  </si>
  <si>
    <t>Аллергии:</t>
  </si>
  <si>
    <t>Локальный статус:</t>
  </si>
  <si>
    <t xml:space="preserve">Локальная имбибиция: </t>
  </si>
  <si>
    <t xml:space="preserve">Отек </t>
  </si>
  <si>
    <t>Уменьшение в объеме медиальной головки икроножной мышцы</t>
  </si>
  <si>
    <t xml:space="preserve">Хромота: </t>
  </si>
  <si>
    <t xml:space="preserve">Пальпируемый дефект: </t>
  </si>
  <si>
    <t xml:space="preserve">Cнижение силы: </t>
  </si>
  <si>
    <t xml:space="preserve">Ассиметрия: </t>
  </si>
  <si>
    <t xml:space="preserve">Тест Simmonds-Thompson: </t>
  </si>
  <si>
    <t xml:space="preserve">Тест Matles: </t>
  </si>
  <si>
    <t>Тест O`Brian -  </t>
  </si>
  <si>
    <t xml:space="preserve">Тест Copeland - </t>
  </si>
  <si>
    <t xml:space="preserve">Стартовое сгибание пальцев: </t>
  </si>
  <si>
    <t>Осложнения операции:</t>
  </si>
  <si>
    <t>Разволокнение:</t>
  </si>
  <si>
    <t>Уровень разрыва:</t>
  </si>
  <si>
    <t>Кодировка пациента:</t>
  </si>
  <si>
    <t>Электростимуляция</t>
  </si>
  <si>
    <t>Ультразвуковой фонофорез </t>
  </si>
  <si>
    <t>УФО-терапия</t>
  </si>
  <si>
    <t xml:space="preserve">Гальванотерапия </t>
  </si>
  <si>
    <t xml:space="preserve">Дарсонвализация </t>
  </si>
  <si>
    <t xml:space="preserve">Индуктотермия </t>
  </si>
  <si>
    <t xml:space="preserve">Магнитотерапия </t>
  </si>
  <si>
    <t xml:space="preserve">УВЧ-терапия </t>
  </si>
  <si>
    <t xml:space="preserve">Электросон </t>
  </si>
  <si>
    <t>Число опций</t>
  </si>
  <si>
    <t>Выбранные опции</t>
  </si>
  <si>
    <t>Случайное число</t>
  </si>
  <si>
    <t>Столбец2</t>
  </si>
  <si>
    <t>Столбец3</t>
  </si>
  <si>
    <t>Столбец4</t>
  </si>
  <si>
    <t>9</t>
  </si>
  <si>
    <t>Диагноз:</t>
  </si>
  <si>
    <t>Уникальные персонифицированные рекомендации:</t>
  </si>
  <si>
    <t>Врач_____________________________</t>
  </si>
  <si>
    <t>СВЧ-терапия (божественное спасение сустава)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</si>
</sst>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8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5"/>
    </xf>
    <xf numFmtId="0" fontId="0" fillId="0" borderId="4" xfId="0" applyBorder="1"/>
    <xf numFmtId="0" fontId="12" fillId="0" borderId="0" xfId="0" applyFont="1"/>
    <xf numFmtId="0" fontId="1" fillId="0" borderId="4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4" xfId="0" applyFont="1" applyBorder="1" applyAlignment="1"/>
    <xf numFmtId="0" fontId="0" fillId="0" borderId="4" xfId="0" applyBorder="1" applyAlignment="1"/>
    <xf numFmtId="0" fontId="10" fillId="0" borderId="4" xfId="0" applyFont="1" applyBorder="1" applyAlignment="1"/>
    <xf numFmtId="0" fontId="7" fillId="2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0" borderId="0" xfId="0" applyFont="1"/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7" fillId="0" borderId="0" xfId="0" applyFont="1" applyAlignment="1">
      <alignment vertical="top" wrapText="1"/>
    </xf>
  </cellXfs>
  <cellStyles count="1">
    <cellStyle name="Обычный" xfId="0" builtinId="0"/>
  </cellStyles>
  <dxfs count="6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1</xdr:col>
      <xdr:colOff>0</xdr:colOff>
      <xdr:row>11</xdr:row>
      <xdr:rowOff>33129</xdr:rowOff>
    </xdr:to>
    <xdr:sp macro="" textlink="">
      <xdr:nvSpPr>
        <xdr:cNvPr id="2" name="TextBox 1"/>
        <xdr:cNvSpPr txBox="1"/>
      </xdr:nvSpPr>
      <xdr:spPr>
        <a:xfrm>
          <a:off x="0" y="34637"/>
          <a:ext cx="5358848" cy="2185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/>
            <a:t>Персонифцированные рекомендации по</a:t>
          </a:r>
          <a:r>
            <a:rPr lang="ru-RU" sz="2400" b="1" baseline="0"/>
            <a:t> инновационному лечению</a:t>
          </a:r>
          <a:endParaRPr lang="ru-RU" sz="2400" b="1"/>
        </a:p>
      </xdr:txBody>
    </xdr:sp>
    <xdr:clientData/>
  </xdr:twoCellAnchor>
</xdr:wsDr>
</file>

<file path=xl/tables/table1.xml><?xml version="1.0" encoding="utf-8"?>
<table xmlns="http://schemas.openxmlformats.org/spreadsheetml/2006/main" id="8" name="Таблица8" displayName="Таблица8" ref="A21:A32" totalsRowShown="0" headerRowDxfId="2" dataDxfId="3">
  <autoFilter ref="A21:A32"/>
  <tableColumns count="1">
    <tableColumn id="2" name="Столбец2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физио" displayName="физио" ref="A1:H14" totalsRowShown="0">
  <autoFilter ref="A1:H14"/>
  <tableColumns count="8">
    <tableColumn id="1" name="Столбец1"/>
    <tableColumn id="2" name="Столбец2"/>
    <tableColumn id="3" name="Число опций"/>
    <tableColumn id="4" name="Случайное число"/>
    <tableColumn id="5" name="9"/>
    <tableColumn id="6" name="Столбец3" dataDxfId="5">
      <calculatedColumnFormula>физио[[#This Row],[9]]</calculatedColumnFormula>
    </tableColumn>
    <tableColumn id="7" name="Выбранные опции" dataDxfId="4">
      <calculatedColumnFormula>VLOOKUP(F2,физио[#All],2)</calculatedColumnFormula>
    </tableColumn>
    <tableColumn id="8" name="Столбец4" dataDxfId="0">
      <calculatedColumnFormula>IFERROR(CONCATENATE(физио[[#This Row],[Выбранные опции]],"на область сустава и окружающих мышц ", RANDBETWEEN(3,15), " дней"),"")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201"/>
  <sheetViews>
    <sheetView tabSelected="1" view="pageLayout" topLeftCell="A13" zoomScaleNormal="100" workbookViewId="0">
      <selection activeCell="A30" sqref="A29:A30"/>
    </sheetView>
  </sheetViews>
  <sheetFormatPr defaultRowHeight="15" x14ac:dyDescent="0.25"/>
  <cols>
    <col min="1" max="1" width="83" customWidth="1"/>
    <col min="2" max="2" width="4.85546875" customWidth="1"/>
  </cols>
  <sheetData>
    <row r="13" spans="1:1" ht="13.5" customHeight="1" x14ac:dyDescent="0.25"/>
    <row r="14" spans="1:1" ht="18.75" x14ac:dyDescent="0.3">
      <c r="A14" s="24" t="s">
        <v>35</v>
      </c>
    </row>
    <row r="15" spans="1:1" ht="18.75" x14ac:dyDescent="0.3">
      <c r="A15" s="25"/>
    </row>
    <row r="16" spans="1:1" ht="18.75" x14ac:dyDescent="0.3">
      <c r="A16" s="24" t="s">
        <v>36</v>
      </c>
    </row>
    <row r="17" spans="1:1" ht="18.75" x14ac:dyDescent="0.3">
      <c r="A17" s="26"/>
    </row>
    <row r="18" spans="1:1" ht="18.75" x14ac:dyDescent="0.3">
      <c r="A18" s="24" t="s">
        <v>76</v>
      </c>
    </row>
    <row r="19" spans="1:1" ht="18.75" x14ac:dyDescent="0.3">
      <c r="A19" s="25"/>
    </row>
    <row r="20" spans="1:1" ht="23.25" x14ac:dyDescent="0.35">
      <c r="A20" s="27" t="s">
        <v>77</v>
      </c>
    </row>
    <row r="21" spans="1:1" ht="18.75" hidden="1" x14ac:dyDescent="0.3">
      <c r="A21" s="23" t="s">
        <v>72</v>
      </c>
    </row>
    <row r="22" spans="1:1" ht="37.5" x14ac:dyDescent="0.25">
      <c r="A22" s="29" t="str">
        <f ca="1">Лист2!H2</f>
        <v>Магнитотерапия на область сустава и окружающих мышц 4 дней</v>
      </c>
    </row>
    <row r="23" spans="1:1" ht="18.75" x14ac:dyDescent="0.25">
      <c r="A23" s="29" t="str">
        <f ca="1">Лист2!H3</f>
        <v>СВЧ-терапия (божественное спасение сустава)на область сустава и окружающих мышц 3 дней</v>
      </c>
    </row>
    <row r="24" spans="1:1" ht="18.75" x14ac:dyDescent="0.25">
      <c r="A24" s="29" t="str">
        <f ca="1">Лист2!H4</f>
        <v>Индуктотермия на область сустава и окружающих мышц 3 дней</v>
      </c>
    </row>
    <row r="25" spans="1:1" ht="37.5" x14ac:dyDescent="0.25">
      <c r="A25" s="29" t="str">
        <f ca="1">Лист2!H5</f>
        <v>Электросон на область сустава и окружающих мышц 11 дней</v>
      </c>
    </row>
    <row r="26" spans="1:1" ht="18.75" x14ac:dyDescent="0.25">
      <c r="A26" s="29" t="str">
        <f ca="1">Лист2!H6</f>
        <v>Ультразвуковой фонофорез на область сустава и окружающих мышц 9 дней</v>
      </c>
    </row>
    <row r="27" spans="1:1" ht="18.75" x14ac:dyDescent="0.25">
      <c r="A27" s="29" t="str">
        <f ca="1">Лист2!H7</f>
        <v>Гальванотерапия на область сустава и окружающих мышц 10 дней</v>
      </c>
    </row>
    <row r="28" spans="1:1" ht="39" customHeight="1" x14ac:dyDescent="0.25">
      <c r="A28" s="29" t="str">
        <f ca="1">Лист2!H8</f>
        <v/>
      </c>
    </row>
    <row r="29" spans="1:1" ht="36" customHeight="1" x14ac:dyDescent="0.25">
      <c r="A29" s="29" t="str">
        <f ca="1">Лист2!H9</f>
        <v/>
      </c>
    </row>
    <row r="30" spans="1:1" ht="36.75" customHeight="1" x14ac:dyDescent="0.25">
      <c r="A30" s="29" t="str">
        <f ca="1">Лист2!H10</f>
        <v/>
      </c>
    </row>
    <row r="31" spans="1:1" ht="66.75" customHeight="1" x14ac:dyDescent="0.25">
      <c r="A31" s="29" t="str">
        <f ca="1">Лист2!H11</f>
        <v/>
      </c>
    </row>
    <row r="32" spans="1:1" ht="23.25" x14ac:dyDescent="0.35">
      <c r="A32" s="28" t="s">
        <v>78</v>
      </c>
    </row>
    <row r="33" spans="1:1" ht="18.75" x14ac:dyDescent="0.3">
      <c r="A33" s="23"/>
    </row>
    <row r="34" spans="1:1" ht="18.75" x14ac:dyDescent="0.3">
      <c r="A34" s="23"/>
    </row>
    <row r="35" spans="1:1" ht="18.75" x14ac:dyDescent="0.3">
      <c r="A35" s="23"/>
    </row>
    <row r="36" spans="1:1" ht="18.75" x14ac:dyDescent="0.3">
      <c r="A36" s="23"/>
    </row>
    <row r="37" spans="1:1" ht="18.75" x14ac:dyDescent="0.3">
      <c r="A37" s="23"/>
    </row>
    <row r="38" spans="1:1" ht="18.75" x14ac:dyDescent="0.3">
      <c r="A38" s="23"/>
    </row>
    <row r="48" spans="1:1" ht="21" x14ac:dyDescent="0.35">
      <c r="A48" s="14" t="s">
        <v>59</v>
      </c>
    </row>
    <row r="49" spans="1:1" x14ac:dyDescent="0.25">
      <c r="A49" s="15" t="e">
        <f>#REF!</f>
        <v>#REF!</v>
      </c>
    </row>
    <row r="50" spans="1:1" x14ac:dyDescent="0.25">
      <c r="A50" s="15" t="e">
        <f>#REF!</f>
        <v>#REF!</v>
      </c>
    </row>
    <row r="51" spans="1:1" x14ac:dyDescent="0.25">
      <c r="A51" s="15" t="e">
        <f>#REF!</f>
        <v>#REF!</v>
      </c>
    </row>
    <row r="52" spans="1:1" x14ac:dyDescent="0.25">
      <c r="A52" s="15" t="e">
        <f>#REF!</f>
        <v>#REF!</v>
      </c>
    </row>
    <row r="53" spans="1:1" x14ac:dyDescent="0.25">
      <c r="A53" s="15" t="e">
        <f>#REF!</f>
        <v>#REF!</v>
      </c>
    </row>
    <row r="54" spans="1:1" x14ac:dyDescent="0.25">
      <c r="A54" s="15" t="e">
        <f>#REF!</f>
        <v>#REF!</v>
      </c>
    </row>
    <row r="55" spans="1:1" x14ac:dyDescent="0.25">
      <c r="A55" s="15" t="e">
        <f>#REF!</f>
        <v>#REF!</v>
      </c>
    </row>
    <row r="56" spans="1:1" x14ac:dyDescent="0.25">
      <c r="A56" s="15" t="e">
        <f>#REF!</f>
        <v>#REF!</v>
      </c>
    </row>
    <row r="57" spans="1:1" x14ac:dyDescent="0.25">
      <c r="A57" s="15" t="e">
        <f>#REF!</f>
        <v>#REF!</v>
      </c>
    </row>
    <row r="58" spans="1:1" x14ac:dyDescent="0.25">
      <c r="A58" s="15" t="e">
        <f>#REF!</f>
        <v>#REF!</v>
      </c>
    </row>
    <row r="59" spans="1:1" x14ac:dyDescent="0.25">
      <c r="A59" s="15" t="e">
        <f>#REF!</f>
        <v>#REF!</v>
      </c>
    </row>
    <row r="60" spans="1:1" x14ac:dyDescent="0.25">
      <c r="A60" s="15" t="e">
        <f>#REF!</f>
        <v>#REF!</v>
      </c>
    </row>
    <row r="61" spans="1:1" x14ac:dyDescent="0.25">
      <c r="A61" s="15" t="e">
        <f>#REF!</f>
        <v>#REF!</v>
      </c>
    </row>
    <row r="62" spans="1:1" x14ac:dyDescent="0.25">
      <c r="A62" s="15" t="e">
        <f>#REF!</f>
        <v>#REF!</v>
      </c>
    </row>
    <row r="63" spans="1:1" x14ac:dyDescent="0.25">
      <c r="A63" s="15" t="e">
        <f>#REF!</f>
        <v>#REF!</v>
      </c>
    </row>
    <row r="64" spans="1:1" x14ac:dyDescent="0.25">
      <c r="A64" s="15" t="e">
        <f>#REF!</f>
        <v>#REF!</v>
      </c>
    </row>
    <row r="65" spans="1:1" x14ac:dyDescent="0.25">
      <c r="A65" s="15" t="e">
        <f>#REF!</f>
        <v>#REF!</v>
      </c>
    </row>
    <row r="66" spans="1:1" x14ac:dyDescent="0.25">
      <c r="A66" s="15" t="e">
        <f>#REF!</f>
        <v>#REF!</v>
      </c>
    </row>
    <row r="67" spans="1:1" x14ac:dyDescent="0.25">
      <c r="A67" s="15" t="e">
        <f>#REF!</f>
        <v>#REF!</v>
      </c>
    </row>
    <row r="97" spans="1:2" x14ac:dyDescent="0.25">
      <c r="A97" s="16" t="s">
        <v>31</v>
      </c>
      <c r="B97" s="17"/>
    </row>
    <row r="98" spans="1:2" x14ac:dyDescent="0.25">
      <c r="A98" t="s">
        <v>33</v>
      </c>
    </row>
    <row r="99" spans="1:2" ht="27" thickBot="1" x14ac:dyDescent="0.45">
      <c r="A99" s="4" t="e">
        <f>VLOOKUP("я",#REF!,2)</f>
        <v>#REF!</v>
      </c>
    </row>
    <row r="100" spans="1:2" ht="19.5" thickBot="1" x14ac:dyDescent="0.3">
      <c r="A100" s="1"/>
      <c r="B100" t="s">
        <v>38</v>
      </c>
    </row>
    <row r="101" spans="1:2" ht="19.5" thickBot="1" x14ac:dyDescent="0.3">
      <c r="A101" s="12" t="s">
        <v>0</v>
      </c>
    </row>
    <row r="102" spans="1:2" ht="16.5" thickBot="1" x14ac:dyDescent="0.3">
      <c r="A102" s="2" t="s">
        <v>1</v>
      </c>
      <c r="B102">
        <f ca="1">RANDBETWEEN(1,4)</f>
        <v>1</v>
      </c>
    </row>
    <row r="103" spans="1:2" ht="16.5" thickBot="1" x14ac:dyDescent="0.3">
      <c r="A103" s="2" t="s">
        <v>2</v>
      </c>
    </row>
    <row r="104" spans="1:2" ht="16.5" thickBot="1" x14ac:dyDescent="0.3">
      <c r="A104" s="2" t="s">
        <v>3</v>
      </c>
    </row>
    <row r="105" spans="1:2" ht="16.5" thickBot="1" x14ac:dyDescent="0.3">
      <c r="A105" s="2" t="s">
        <v>4</v>
      </c>
    </row>
    <row r="106" spans="1:2" ht="16.5" thickBot="1" x14ac:dyDescent="0.3">
      <c r="A106" s="11" t="s">
        <v>5</v>
      </c>
    </row>
    <row r="107" spans="1:2" ht="16.5" thickBot="1" x14ac:dyDescent="0.3">
      <c r="A107" s="2" t="s">
        <v>1</v>
      </c>
      <c r="B107">
        <f ca="1">RANDBETWEEN(1,4)</f>
        <v>3</v>
      </c>
    </row>
    <row r="108" spans="1:2" ht="16.5" thickBot="1" x14ac:dyDescent="0.3">
      <c r="A108" s="2" t="s">
        <v>6</v>
      </c>
    </row>
    <row r="109" spans="1:2" ht="16.5" thickBot="1" x14ac:dyDescent="0.3">
      <c r="A109" s="2" t="s">
        <v>7</v>
      </c>
    </row>
    <row r="110" spans="1:2" ht="16.5" thickBot="1" x14ac:dyDescent="0.3">
      <c r="A110" s="2" t="s">
        <v>8</v>
      </c>
    </row>
    <row r="111" spans="1:2" ht="16.5" thickBot="1" x14ac:dyDescent="0.3">
      <c r="A111" s="11" t="s">
        <v>9</v>
      </c>
    </row>
    <row r="112" spans="1:2" ht="16.5" thickBot="1" x14ac:dyDescent="0.3">
      <c r="A112" s="2" t="s">
        <v>1</v>
      </c>
      <c r="B112">
        <f ca="1">RANDBETWEEN(1,4)</f>
        <v>4</v>
      </c>
    </row>
    <row r="113" spans="1:2" ht="16.5" thickBot="1" x14ac:dyDescent="0.3">
      <c r="A113" s="2" t="s">
        <v>10</v>
      </c>
    </row>
    <row r="114" spans="1:2" ht="16.5" thickBot="1" x14ac:dyDescent="0.3">
      <c r="A114" s="2" t="s">
        <v>11</v>
      </c>
    </row>
    <row r="115" spans="1:2" ht="16.5" thickBot="1" x14ac:dyDescent="0.3">
      <c r="A115" s="2" t="s">
        <v>12</v>
      </c>
    </row>
    <row r="116" spans="1:2" ht="16.5" thickBot="1" x14ac:dyDescent="0.3">
      <c r="A116" s="11" t="s">
        <v>13</v>
      </c>
    </row>
    <row r="117" spans="1:2" ht="16.5" thickBot="1" x14ac:dyDescent="0.3">
      <c r="A117" s="2" t="s">
        <v>14</v>
      </c>
      <c r="B117">
        <f ca="1">RANDBETWEEN(1,3)</f>
        <v>2</v>
      </c>
    </row>
    <row r="118" spans="1:2" ht="16.5" thickBot="1" x14ac:dyDescent="0.3">
      <c r="A118" s="2" t="s">
        <v>15</v>
      </c>
    </row>
    <row r="119" spans="1:2" ht="16.5" thickBot="1" x14ac:dyDescent="0.3">
      <c r="A119" s="2" t="s">
        <v>16</v>
      </c>
    </row>
    <row r="120" spans="1:2" ht="16.5" thickBot="1" x14ac:dyDescent="0.3">
      <c r="A120" s="11" t="s">
        <v>17</v>
      </c>
    </row>
    <row r="121" spans="1:2" ht="16.5" thickBot="1" x14ac:dyDescent="0.3">
      <c r="A121" s="2" t="s">
        <v>18</v>
      </c>
      <c r="B121">
        <f ca="1">RANDBETWEEN(1,4)</f>
        <v>2</v>
      </c>
    </row>
    <row r="122" spans="1:2" ht="16.5" thickBot="1" x14ac:dyDescent="0.3">
      <c r="A122" s="2" t="s">
        <v>19</v>
      </c>
    </row>
    <row r="123" spans="1:2" ht="16.5" thickBot="1" x14ac:dyDescent="0.3">
      <c r="A123" s="2" t="s">
        <v>20</v>
      </c>
    </row>
    <row r="124" spans="1:2" ht="16.5" thickBot="1" x14ac:dyDescent="0.3">
      <c r="A124" s="2" t="s">
        <v>21</v>
      </c>
    </row>
    <row r="125" spans="1:2" ht="16.5" thickBot="1" x14ac:dyDescent="0.3">
      <c r="A125" s="11" t="s">
        <v>22</v>
      </c>
    </row>
    <row r="126" spans="1:2" ht="16.5" thickBot="1" x14ac:dyDescent="0.3">
      <c r="A126" s="2" t="s">
        <v>23</v>
      </c>
      <c r="B126">
        <f ca="1">RANDBETWEEN(1,4)</f>
        <v>1</v>
      </c>
    </row>
    <row r="127" spans="1:2" ht="16.5" thickBot="1" x14ac:dyDescent="0.3">
      <c r="A127" s="2" t="s">
        <v>24</v>
      </c>
    </row>
    <row r="128" spans="1:2" ht="16.5" thickBot="1" x14ac:dyDescent="0.3">
      <c r="A128" s="2" t="s">
        <v>25</v>
      </c>
    </row>
    <row r="129" spans="1:2" ht="16.5" thickBot="1" x14ac:dyDescent="0.3">
      <c r="A129" s="2" t="s">
        <v>26</v>
      </c>
    </row>
    <row r="130" spans="1:2" ht="16.5" thickBot="1" x14ac:dyDescent="0.3">
      <c r="A130" s="11" t="s">
        <v>32</v>
      </c>
    </row>
    <row r="131" spans="1:2" ht="16.5" thickBot="1" x14ac:dyDescent="0.3">
      <c r="A131" s="2" t="s">
        <v>27</v>
      </c>
      <c r="B131">
        <f ca="1">RANDBETWEEN(1,4)</f>
        <v>3</v>
      </c>
    </row>
    <row r="132" spans="1:2" ht="16.5" thickBot="1" x14ac:dyDescent="0.3">
      <c r="A132" s="2" t="s">
        <v>28</v>
      </c>
    </row>
    <row r="133" spans="1:2" ht="16.5" thickBot="1" x14ac:dyDescent="0.3">
      <c r="A133" s="2" t="s">
        <v>29</v>
      </c>
    </row>
    <row r="134" spans="1:2" ht="16.5" thickBot="1" x14ac:dyDescent="0.3">
      <c r="A134" s="2" t="s">
        <v>30</v>
      </c>
    </row>
    <row r="135" spans="1:2" ht="47.25" x14ac:dyDescent="0.25">
      <c r="A135" s="3" t="s">
        <v>34</v>
      </c>
    </row>
    <row r="141" spans="1:2" ht="18.75" x14ac:dyDescent="0.3">
      <c r="A141" s="5" t="s">
        <v>39</v>
      </c>
    </row>
    <row r="142" spans="1:2" ht="243" customHeight="1" x14ac:dyDescent="0.25">
      <c r="A142" s="21" t="e">
        <f>#REF!</f>
        <v>#REF!</v>
      </c>
      <c r="B142" s="22"/>
    </row>
    <row r="143" spans="1:2" ht="18.75" x14ac:dyDescent="0.3">
      <c r="A143" s="6" t="s">
        <v>40</v>
      </c>
    </row>
    <row r="144" spans="1:2" ht="18.75" x14ac:dyDescent="0.3">
      <c r="A144" s="18" t="e">
        <f>#REF!</f>
        <v>#REF!</v>
      </c>
      <c r="B144" s="19"/>
    </row>
    <row r="145" spans="1:2" ht="18.75" x14ac:dyDescent="0.3">
      <c r="A145" s="6" t="s">
        <v>41</v>
      </c>
    </row>
    <row r="146" spans="1:2" ht="18.75" x14ac:dyDescent="0.3">
      <c r="A146" s="18" t="e">
        <f>#REF!</f>
        <v>#REF!</v>
      </c>
      <c r="B146" s="19"/>
    </row>
    <row r="147" spans="1:2" ht="18.75" x14ac:dyDescent="0.3">
      <c r="A147" s="6" t="s">
        <v>42</v>
      </c>
    </row>
    <row r="148" spans="1:2" ht="18.75" x14ac:dyDescent="0.3">
      <c r="A148" s="18" t="e">
        <f>#REF!</f>
        <v>#REF!</v>
      </c>
      <c r="B148" s="19"/>
    </row>
    <row r="149" spans="1:2" ht="18.75" x14ac:dyDescent="0.3">
      <c r="A149" s="7" t="s">
        <v>43</v>
      </c>
    </row>
    <row r="150" spans="1:2" ht="18.75" x14ac:dyDescent="0.3">
      <c r="A150" s="18"/>
      <c r="B150" s="19"/>
    </row>
    <row r="151" spans="1:2" ht="18.75" x14ac:dyDescent="0.25">
      <c r="A151" s="8" t="s">
        <v>44</v>
      </c>
    </row>
    <row r="152" spans="1:2" ht="18.75" x14ac:dyDescent="0.3">
      <c r="A152" s="20" t="e">
        <f>#REF!</f>
        <v>#REF!</v>
      </c>
      <c r="B152" s="19"/>
    </row>
    <row r="153" spans="1:2" ht="18.75" x14ac:dyDescent="0.25">
      <c r="A153" s="8" t="s">
        <v>45</v>
      </c>
    </row>
    <row r="154" spans="1:2" ht="18.75" x14ac:dyDescent="0.3">
      <c r="A154" s="20" t="e">
        <f>#REF!</f>
        <v>#REF!</v>
      </c>
      <c r="B154" s="19"/>
    </row>
    <row r="155" spans="1:2" ht="37.5" x14ac:dyDescent="0.25">
      <c r="A155" s="9" t="s">
        <v>46</v>
      </c>
    </row>
    <row r="156" spans="1:2" ht="18.75" x14ac:dyDescent="0.3">
      <c r="A156" s="20" t="e">
        <f>#REF!</f>
        <v>#REF!</v>
      </c>
      <c r="B156" s="19"/>
    </row>
    <row r="157" spans="1:2" ht="18.75" x14ac:dyDescent="0.25">
      <c r="A157" s="8" t="s">
        <v>47</v>
      </c>
    </row>
    <row r="158" spans="1:2" ht="18.75" x14ac:dyDescent="0.3">
      <c r="A158" s="20" t="e">
        <f>#REF!</f>
        <v>#REF!</v>
      </c>
      <c r="B158" s="19"/>
    </row>
    <row r="159" spans="1:2" ht="18.75" x14ac:dyDescent="0.25">
      <c r="A159" s="8" t="s">
        <v>48</v>
      </c>
    </row>
    <row r="160" spans="1:2" ht="18.75" x14ac:dyDescent="0.3">
      <c r="A160" s="20" t="e">
        <f>#REF!</f>
        <v>#REF!</v>
      </c>
      <c r="B160" s="19"/>
    </row>
    <row r="161" spans="1:2" ht="18.75" x14ac:dyDescent="0.25">
      <c r="A161" s="8" t="s">
        <v>49</v>
      </c>
    </row>
    <row r="162" spans="1:2" ht="18.75" x14ac:dyDescent="0.3">
      <c r="A162" s="20" t="e">
        <f>#REF!</f>
        <v>#REF!</v>
      </c>
      <c r="B162" s="19"/>
    </row>
    <row r="163" spans="1:2" ht="18.75" x14ac:dyDescent="0.25">
      <c r="A163" s="8" t="s">
        <v>50</v>
      </c>
    </row>
    <row r="164" spans="1:2" ht="18.75" x14ac:dyDescent="0.3">
      <c r="A164" s="20" t="e">
        <f>#REF!</f>
        <v>#REF!</v>
      </c>
      <c r="B164" s="19"/>
    </row>
    <row r="165" spans="1:2" ht="18.75" x14ac:dyDescent="0.25">
      <c r="A165" s="8" t="s">
        <v>51</v>
      </c>
    </row>
    <row r="166" spans="1:2" ht="18.75" x14ac:dyDescent="0.3">
      <c r="A166" s="20" t="e">
        <f>#REF!</f>
        <v>#REF!</v>
      </c>
      <c r="B166" s="19"/>
    </row>
    <row r="167" spans="1:2" ht="18.75" x14ac:dyDescent="0.25">
      <c r="A167" s="8" t="s">
        <v>52</v>
      </c>
    </row>
    <row r="168" spans="1:2" ht="18.75" x14ac:dyDescent="0.3">
      <c r="A168" s="20" t="e">
        <f>#REF!</f>
        <v>#REF!</v>
      </c>
      <c r="B168" s="19"/>
    </row>
    <row r="169" spans="1:2" ht="18.75" x14ac:dyDescent="0.25">
      <c r="A169" s="8" t="s">
        <v>53</v>
      </c>
    </row>
    <row r="170" spans="1:2" ht="18.75" x14ac:dyDescent="0.3">
      <c r="A170" s="20" t="e">
        <f>#REF!</f>
        <v>#REF!</v>
      </c>
      <c r="B170" s="19"/>
    </row>
    <row r="171" spans="1:2" ht="18.75" x14ac:dyDescent="0.25">
      <c r="A171" s="8" t="s">
        <v>54</v>
      </c>
    </row>
    <row r="172" spans="1:2" ht="18.75" x14ac:dyDescent="0.3">
      <c r="A172" s="20" t="e">
        <f>#REF!</f>
        <v>#REF!</v>
      </c>
      <c r="B172" s="19"/>
    </row>
    <row r="173" spans="1:2" ht="18.75" x14ac:dyDescent="0.25">
      <c r="A173" s="8" t="s">
        <v>55</v>
      </c>
    </row>
    <row r="174" spans="1:2" ht="18.75" x14ac:dyDescent="0.3">
      <c r="A174" s="18" t="e">
        <f>#REF!</f>
        <v>#REF!</v>
      </c>
      <c r="B174" s="19"/>
    </row>
    <row r="175" spans="1:2" ht="18.75" x14ac:dyDescent="0.25">
      <c r="A175" s="10" t="s">
        <v>57</v>
      </c>
    </row>
    <row r="176" spans="1:2" ht="18.75" x14ac:dyDescent="0.3">
      <c r="A176" s="18" t="e">
        <f>#REF!</f>
        <v>#REF!</v>
      </c>
      <c r="B176" s="19"/>
    </row>
    <row r="177" spans="1:2" ht="18.75" x14ac:dyDescent="0.25">
      <c r="A177" s="10" t="s">
        <v>58</v>
      </c>
    </row>
    <row r="178" spans="1:2" ht="18.75" x14ac:dyDescent="0.3">
      <c r="A178" s="18" t="e">
        <f>#REF!</f>
        <v>#REF!</v>
      </c>
      <c r="B178" s="19"/>
    </row>
    <row r="179" spans="1:2" ht="18.75" x14ac:dyDescent="0.25">
      <c r="A179" s="10" t="s">
        <v>56</v>
      </c>
    </row>
    <row r="180" spans="1:2" ht="18.75" x14ac:dyDescent="0.3">
      <c r="A180" s="18" t="e">
        <f>#REF!</f>
        <v>#REF!</v>
      </c>
      <c r="B180" s="19"/>
    </row>
    <row r="182" spans="1:2" ht="21" x14ac:dyDescent="0.35">
      <c r="A182" s="14" t="s">
        <v>59</v>
      </c>
    </row>
    <row r="183" spans="1:2" x14ac:dyDescent="0.25">
      <c r="A183" s="13" t="e">
        <f>#REF!</f>
        <v>#REF!</v>
      </c>
    </row>
    <row r="184" spans="1:2" x14ac:dyDescent="0.25">
      <c r="A184" s="13" t="e">
        <f>#REF!</f>
        <v>#REF!</v>
      </c>
    </row>
    <row r="185" spans="1:2" x14ac:dyDescent="0.25">
      <c r="A185" s="13" t="e">
        <f>#REF!</f>
        <v>#REF!</v>
      </c>
    </row>
    <row r="186" spans="1:2" x14ac:dyDescent="0.25">
      <c r="A186" s="13" t="e">
        <f>#REF!</f>
        <v>#REF!</v>
      </c>
    </row>
    <row r="187" spans="1:2" x14ac:dyDescent="0.25">
      <c r="A187" s="13" t="e">
        <f>#REF!</f>
        <v>#REF!</v>
      </c>
    </row>
    <row r="188" spans="1:2" x14ac:dyDescent="0.25">
      <c r="A188" s="13" t="e">
        <f>#REF!</f>
        <v>#REF!</v>
      </c>
    </row>
    <row r="189" spans="1:2" x14ac:dyDescent="0.25">
      <c r="A189" s="13" t="e">
        <f>#REF!</f>
        <v>#REF!</v>
      </c>
    </row>
    <row r="190" spans="1:2" x14ac:dyDescent="0.25">
      <c r="A190" s="13" t="e">
        <f>#REF!</f>
        <v>#REF!</v>
      </c>
    </row>
    <row r="191" spans="1:2" x14ac:dyDescent="0.25">
      <c r="A191" s="13" t="e">
        <f>#REF!</f>
        <v>#REF!</v>
      </c>
    </row>
    <row r="192" spans="1:2" x14ac:dyDescent="0.25">
      <c r="A192" s="13" t="e">
        <f>#REF!</f>
        <v>#REF!</v>
      </c>
    </row>
    <row r="193" spans="1:1" x14ac:dyDescent="0.25">
      <c r="A193" s="13" t="e">
        <f>#REF!</f>
        <v>#REF!</v>
      </c>
    </row>
    <row r="194" spans="1:1" x14ac:dyDescent="0.25">
      <c r="A194" s="13" t="e">
        <f>#REF!</f>
        <v>#REF!</v>
      </c>
    </row>
    <row r="195" spans="1:1" x14ac:dyDescent="0.25">
      <c r="A195" s="13" t="e">
        <f>#REF!</f>
        <v>#REF!</v>
      </c>
    </row>
    <row r="196" spans="1:1" x14ac:dyDescent="0.25">
      <c r="A196" s="13" t="e">
        <f>#REF!</f>
        <v>#REF!</v>
      </c>
    </row>
    <row r="197" spans="1:1" x14ac:dyDescent="0.25">
      <c r="A197" s="13" t="e">
        <f>#REF!</f>
        <v>#REF!</v>
      </c>
    </row>
    <row r="198" spans="1:1" x14ac:dyDescent="0.25">
      <c r="A198" s="13" t="e">
        <f>#REF!</f>
        <v>#REF!</v>
      </c>
    </row>
    <row r="199" spans="1:1" x14ac:dyDescent="0.25">
      <c r="A199" s="13" t="e">
        <f>#REF!</f>
        <v>#REF!</v>
      </c>
    </row>
    <row r="200" spans="1:1" x14ac:dyDescent="0.25">
      <c r="A200" s="13" t="e">
        <f>#REF!</f>
        <v>#REF!</v>
      </c>
    </row>
    <row r="201" spans="1:1" x14ac:dyDescent="0.25">
      <c r="A201" s="13" t="e">
        <f>#REF!</f>
        <v>#REF!</v>
      </c>
    </row>
  </sheetData>
  <mergeCells count="21">
    <mergeCell ref="A152:B152"/>
    <mergeCell ref="A154:B154"/>
    <mergeCell ref="A156:B156"/>
    <mergeCell ref="A142:B142"/>
    <mergeCell ref="A144:B144"/>
    <mergeCell ref="A146:B146"/>
    <mergeCell ref="A148:B148"/>
    <mergeCell ref="A150:B150"/>
    <mergeCell ref="A180:B180"/>
    <mergeCell ref="A158:B158"/>
    <mergeCell ref="A160:B160"/>
    <mergeCell ref="A162:B162"/>
    <mergeCell ref="A164:B164"/>
    <mergeCell ref="A166:B166"/>
    <mergeCell ref="A168:B168"/>
    <mergeCell ref="A170:B170"/>
    <mergeCell ref="A172:B172"/>
    <mergeCell ref="A174:B174"/>
    <mergeCell ref="A176:B176"/>
    <mergeCell ref="A178:B178"/>
    <mergeCell ref="A97:B97"/>
  </mergeCells>
  <pageMargins left="0.7" right="0.4375" top="0.32291666666666669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60" zoomScaleNormal="160" workbookViewId="0">
      <selection activeCell="B7" sqref="B7"/>
    </sheetView>
  </sheetViews>
  <sheetFormatPr defaultRowHeight="15" x14ac:dyDescent="0.25"/>
  <cols>
    <col min="1" max="1" width="12.140625" customWidth="1"/>
    <col min="2" max="2" width="45.85546875" customWidth="1"/>
    <col min="3" max="3" width="14.7109375" customWidth="1"/>
    <col min="4" max="4" width="20" customWidth="1"/>
    <col min="6" max="6" width="11.85546875" customWidth="1"/>
    <col min="7" max="7" width="20" customWidth="1"/>
    <col min="8" max="8" width="84.85546875" customWidth="1"/>
  </cols>
  <sheetData>
    <row r="1" spans="1:8" x14ac:dyDescent="0.25">
      <c r="A1" t="s">
        <v>37</v>
      </c>
      <c r="B1" t="s">
        <v>72</v>
      </c>
      <c r="C1" t="s">
        <v>69</v>
      </c>
      <c r="D1" t="s">
        <v>71</v>
      </c>
      <c r="E1" t="s">
        <v>75</v>
      </c>
      <c r="F1" t="s">
        <v>73</v>
      </c>
      <c r="G1" t="s">
        <v>70</v>
      </c>
      <c r="H1" t="s">
        <v>74</v>
      </c>
    </row>
    <row r="2" spans="1:8" x14ac:dyDescent="0.25">
      <c r="A2">
        <v>1</v>
      </c>
      <c r="B2" t="s">
        <v>63</v>
      </c>
      <c r="C2">
        <f ca="1">RANDBETWEEN(5,10)</f>
        <v>6</v>
      </c>
      <c r="D2">
        <f ca="1">RAND()</f>
        <v>0.7755198165846342</v>
      </c>
      <c r="E2">
        <f ca="1">_xlfn.RANK.EQ(D2,$D2:$D11)</f>
        <v>4</v>
      </c>
      <c r="F2">
        <f ca="1">физио[[#This Row],[9]]</f>
        <v>4</v>
      </c>
      <c r="G2" t="str">
        <f ca="1">VLOOKUP(F2,физио[#All],2)</f>
        <v xml:space="preserve">Магнитотерапия </v>
      </c>
      <c r="H2" t="str">
        <f ca="1">IFERROR(CONCATENATE(физио[[#This Row],[Выбранные опции]],"на область сустава и окружающих мышц ", RANDBETWEEN(3,15), " дней"),"")</f>
        <v>Магнитотерапия на область сустава и окружающих мышц 4 дней</v>
      </c>
    </row>
    <row r="3" spans="1:8" x14ac:dyDescent="0.25">
      <c r="A3">
        <v>2</v>
      </c>
      <c r="B3" t="s">
        <v>64</v>
      </c>
      <c r="D3">
        <f t="shared" ref="D3:D11" ca="1" si="0">RAND()</f>
        <v>0.69520339894983008</v>
      </c>
      <c r="E3">
        <f ca="1">_xlfn.RANK.EQ(D3,$D2:$D11)</f>
        <v>5</v>
      </c>
      <c r="F3">
        <f ca="1">физио[[#This Row],[9]]</f>
        <v>5</v>
      </c>
      <c r="G3" t="str">
        <f ca="1">VLOOKUP(F3,физио[#All],2)</f>
        <v>СВЧ-терапия (божественное спасение сустава)</v>
      </c>
      <c r="H3" t="str">
        <f ca="1">IFERROR(CONCATENATE(физио[[#This Row],[Выбранные опции]],"на область сустава и окружающих мышц ", RANDBETWEEN(3,15), " дней"),"")</f>
        <v>СВЧ-терапия (божественное спасение сустава)на область сустава и окружающих мышц 3 дней</v>
      </c>
    </row>
    <row r="4" spans="1:8" x14ac:dyDescent="0.25">
      <c r="A4">
        <v>3</v>
      </c>
      <c r="B4" t="s">
        <v>65</v>
      </c>
      <c r="D4">
        <f t="shared" ca="1" si="0"/>
        <v>0.81531108808438435</v>
      </c>
      <c r="E4">
        <f ca="1">_xlfn.RANK.EQ(D4,$D2:$D11)</f>
        <v>3</v>
      </c>
      <c r="F4">
        <f ca="1">физио[[#This Row],[9]]</f>
        <v>3</v>
      </c>
      <c r="G4" t="str">
        <f ca="1">VLOOKUP(F4,физио[#All],2)</f>
        <v xml:space="preserve">Индуктотермия </v>
      </c>
      <c r="H4" t="str">
        <f ca="1">IFERROR(CONCATENATE(физио[[#This Row],[Выбранные опции]],"на область сустава и окружающих мышц ", RANDBETWEEN(3,15), " дней"),"")</f>
        <v>Индуктотермия на область сустава и окружающих мышц 3 дней</v>
      </c>
    </row>
    <row r="5" spans="1:8" x14ac:dyDescent="0.25">
      <c r="A5">
        <v>4</v>
      </c>
      <c r="B5" t="s">
        <v>66</v>
      </c>
      <c r="D5">
        <f t="shared" ca="1" si="0"/>
        <v>0.56901253225657455</v>
      </c>
      <c r="E5">
        <f ca="1">_xlfn.RANK.EQ(D5,$D2:$D11)</f>
        <v>7</v>
      </c>
      <c r="F5">
        <f ca="1">физио[[#This Row],[9]]</f>
        <v>7</v>
      </c>
      <c r="G5" t="str">
        <f ca="1">VLOOKUP(F5,физио[#All],2)</f>
        <v xml:space="preserve">Электросон </v>
      </c>
      <c r="H5" t="str">
        <f ca="1">IFERROR(CONCATENATE(физио[[#This Row],[Выбранные опции]],"на область сустава и окружающих мышц ", RANDBETWEEN(3,15), " дней"),"")</f>
        <v>Электросон на область сустава и окружающих мышц 11 дней</v>
      </c>
    </row>
    <row r="6" spans="1:8" x14ac:dyDescent="0.25">
      <c r="A6">
        <v>5</v>
      </c>
      <c r="B6" t="s">
        <v>79</v>
      </c>
      <c r="D6">
        <f t="shared" ca="1" si="0"/>
        <v>0.2960521465010183</v>
      </c>
      <c r="E6">
        <f ca="1">_xlfn.RANK.EQ(D6,$D2:$D11)</f>
        <v>9</v>
      </c>
      <c r="F6">
        <f ca="1">физио[[#This Row],[9]]</f>
        <v>9</v>
      </c>
      <c r="G6" t="str">
        <f ca="1">VLOOKUP(F6,физио[#All],2)</f>
        <v>Ультразвуковой фонофорез </v>
      </c>
      <c r="H6" t="str">
        <f ca="1">IFERROR(CONCATENATE(физио[[#This Row],[Выбранные опции]],"на область сустава и окружающих мышц ", RANDBETWEEN(3,15), " дней"),"")</f>
        <v>Ультразвуковой фонофорез на область сустава и окружающих мышц 9 дней</v>
      </c>
    </row>
    <row r="7" spans="1:8" x14ac:dyDescent="0.25">
      <c r="A7">
        <v>6</v>
      </c>
      <c r="B7" t="s">
        <v>67</v>
      </c>
      <c r="D7">
        <f t="shared" ca="1" si="0"/>
        <v>0.92416151233195143</v>
      </c>
      <c r="E7">
        <f ca="1">_xlfn.RANK.EQ(D7,$D2:$D11)</f>
        <v>1</v>
      </c>
      <c r="F7">
        <f ca="1">IF(C2&gt;5,физио[[#This Row],[9]],"")</f>
        <v>1</v>
      </c>
      <c r="G7" t="str">
        <f ca="1">VLOOKUP(F7,физио[#All],2)</f>
        <v xml:space="preserve">Гальванотерапия </v>
      </c>
      <c r="H7" t="str">
        <f ca="1">IFERROR(CONCATENATE(физио[[#This Row],[Выбранные опции]],"на область сустава и окружающих мышц ", RANDBETWEEN(3,15), " дней"),"")</f>
        <v>Гальванотерапия на область сустава и окружающих мышц 10 дней</v>
      </c>
    </row>
    <row r="8" spans="1:8" x14ac:dyDescent="0.25">
      <c r="A8">
        <v>7</v>
      </c>
      <c r="B8" t="s">
        <v>68</v>
      </c>
      <c r="D8">
        <f t="shared" ca="1" si="0"/>
        <v>0.87226929557832411</v>
      </c>
      <c r="E8">
        <f ca="1">_xlfn.RANK.EQ(D8,$D2:$D11)</f>
        <v>2</v>
      </c>
      <c r="F8" t="str">
        <f ca="1">IF(C2&gt;6,физио[[#This Row],[9]],"")</f>
        <v/>
      </c>
      <c r="G8" t="e">
        <f ca="1">VLOOKUP(F8,физио[#All],2)</f>
        <v>#N/A</v>
      </c>
      <c r="H8" t="str">
        <f ca="1">IFERROR(CONCATENATE(физио[[#This Row],[Выбранные опции]],"на область сустава и окружающих мышц ", RANDBETWEEN(3,15), " дней"),"")</f>
        <v/>
      </c>
    </row>
    <row r="9" spans="1:8" x14ac:dyDescent="0.25">
      <c r="A9">
        <v>8</v>
      </c>
      <c r="B9" t="s">
        <v>60</v>
      </c>
      <c r="D9">
        <f t="shared" ca="1" si="0"/>
        <v>0.42463724496479582</v>
      </c>
      <c r="E9">
        <f ca="1">_xlfn.RANK.EQ(D9,$D2:$D11)</f>
        <v>8</v>
      </c>
      <c r="F9" t="str">
        <f ca="1">IF(C2&gt;7,физио[[#This Row],[9]],"")</f>
        <v/>
      </c>
      <c r="G9" t="e">
        <f ca="1">VLOOKUP(F9,физио[#All],2)</f>
        <v>#N/A</v>
      </c>
      <c r="H9" t="str">
        <f ca="1">IFERROR(CONCATENATE(физио[[#This Row],[Выбранные опции]],"на область сустава и окружающих мышц ", RANDBETWEEN(3,15), " дней"),"")</f>
        <v/>
      </c>
    </row>
    <row r="10" spans="1:8" x14ac:dyDescent="0.25">
      <c r="A10">
        <v>9</v>
      </c>
      <c r="B10" t="s">
        <v>61</v>
      </c>
      <c r="D10">
        <f t="shared" ca="1" si="0"/>
        <v>0.6434232497366964</v>
      </c>
      <c r="E10">
        <f ca="1">_xlfn.RANK.EQ(D10,$D2:$D11)</f>
        <v>6</v>
      </c>
      <c r="F10" t="str">
        <f ca="1">IF(C2&gt;8,физио[[#This Row],[9]],"")</f>
        <v/>
      </c>
      <c r="G10" t="e">
        <f ca="1">VLOOKUP(F10,физио[#All],2)</f>
        <v>#N/A</v>
      </c>
      <c r="H10" t="str">
        <f ca="1">IFERROR(CONCATENATE(физио[[#This Row],[Выбранные опции]],"на область сустава и окружающих мышц ", RANDBETWEEN(3,15), " дней"),"")</f>
        <v/>
      </c>
    </row>
    <row r="11" spans="1:8" x14ac:dyDescent="0.25">
      <c r="A11">
        <v>10</v>
      </c>
      <c r="B11" t="s">
        <v>62</v>
      </c>
      <c r="D11">
        <f t="shared" ca="1" si="0"/>
        <v>6.1517473289196878E-2</v>
      </c>
      <c r="E11">
        <f ca="1">_xlfn.RANK.EQ(D11,$D2:$D11)</f>
        <v>10</v>
      </c>
      <c r="F11" t="str">
        <f ca="1">IF(C2&gt;9,физио[[#This Row],[9]],"")</f>
        <v/>
      </c>
      <c r="G11" t="e">
        <f ca="1">VLOOKUP(F11,физио[#All],2)</f>
        <v>#N/A</v>
      </c>
      <c r="H11" t="str">
        <f ca="1">IFERROR(CONCATENATE(физио[[#This Row],[Выбранные опции]],"на область сустава и окружающих мышц ", RANDBETWEEN(3,15), " дней"),"")</f>
        <v/>
      </c>
    </row>
    <row r="21" spans="2:2" x14ac:dyDescent="0.25">
      <c r="B21" t="e">
        <f>H2:H11</f>
        <v>#VALUE!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рекомендации</vt:lpstr>
      <vt:lpstr>Лист2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Середа</dc:creator>
  <cp:lastModifiedBy>Андрей Середа</cp:lastModifiedBy>
  <cp:lastPrinted>2014-12-17T14:42:23Z</cp:lastPrinted>
  <dcterms:created xsi:type="dcterms:W3CDTF">2014-12-17T05:16:43Z</dcterms:created>
  <dcterms:modified xsi:type="dcterms:W3CDTF">2018-07-27T11:19:24Z</dcterms:modified>
</cp:coreProperties>
</file>